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60" windowWidth="10560" windowHeight="10068"/>
  </bookViews>
  <sheets>
    <sheet name="приложение 1.1." sheetId="6" r:id="rId1"/>
  </sheets>
  <definedNames>
    <definedName name="_Date_">#REF!</definedName>
    <definedName name="_Otchet_Period_Source__AT_ObjectName">#REF!</definedName>
    <definedName name="_Period_">#REF!</definedName>
    <definedName name="_xlnm._FilterDatabase" localSheetId="0" hidden="1">'приложение 1.1.'!$A$6:$N$6</definedName>
    <definedName name="а">#REF!</definedName>
    <definedName name="б">#REF!</definedName>
    <definedName name="ддж">#REF!</definedName>
    <definedName name="доходы">#REF!</definedName>
    <definedName name="_xlnm.Print_Titles" localSheetId="0">'приложение 1.1.'!$5:$6</definedName>
    <definedName name="замена">#REF!</definedName>
    <definedName name="Л">#REF!</definedName>
    <definedName name="пррнн">#REF!</definedName>
    <definedName name="ю">#REF!</definedName>
    <definedName name="ююю">#REF!</definedName>
    <definedName name="я">#REF!</definedName>
    <definedName name="яя">#REF!</definedName>
  </definedNames>
  <calcPr calcId="152511"/>
</workbook>
</file>

<file path=xl/calcChain.xml><?xml version="1.0" encoding="utf-8"?>
<calcChain xmlns="http://schemas.openxmlformats.org/spreadsheetml/2006/main">
  <c r="F13" i="6" l="1"/>
  <c r="F14" i="6"/>
  <c r="F15" i="6"/>
  <c r="F17" i="6" l="1"/>
  <c r="G17" i="6"/>
  <c r="D16" i="6"/>
  <c r="G16" i="6" s="1"/>
  <c r="E16" i="6"/>
  <c r="C16" i="6"/>
  <c r="F16" i="6" s="1"/>
  <c r="G33" i="6" l="1"/>
  <c r="F33" i="6"/>
  <c r="G32" i="6"/>
  <c r="F32" i="6"/>
  <c r="G31" i="6"/>
  <c r="F31" i="6"/>
  <c r="G30" i="6"/>
  <c r="F30" i="6"/>
  <c r="G29" i="6"/>
  <c r="F29" i="6"/>
  <c r="E28" i="6"/>
  <c r="D28" i="6"/>
  <c r="D27" i="6" s="1"/>
  <c r="C28" i="6"/>
  <c r="C27" i="6" s="1"/>
  <c r="G26" i="6"/>
  <c r="F26" i="6"/>
  <c r="G25" i="6"/>
  <c r="F25" i="6"/>
  <c r="G24" i="6"/>
  <c r="F24" i="6"/>
  <c r="G23" i="6"/>
  <c r="F23" i="6"/>
  <c r="E22" i="6"/>
  <c r="D22" i="6"/>
  <c r="C22" i="6"/>
  <c r="G21" i="6"/>
  <c r="F21" i="6"/>
  <c r="G20" i="6"/>
  <c r="F20" i="6"/>
  <c r="G19" i="6"/>
  <c r="F19" i="6"/>
  <c r="E18" i="6"/>
  <c r="D18" i="6"/>
  <c r="C18" i="6"/>
  <c r="G15" i="6"/>
  <c r="G14" i="6"/>
  <c r="G13" i="6"/>
  <c r="E12" i="6"/>
  <c r="E11" i="6" s="1"/>
  <c r="D12" i="6"/>
  <c r="C12" i="6"/>
  <c r="C11" i="6" s="1"/>
  <c r="G10" i="6"/>
  <c r="F10" i="6"/>
  <c r="G9" i="6"/>
  <c r="F9" i="6"/>
  <c r="E8" i="6"/>
  <c r="E7" i="6" s="1"/>
  <c r="D8" i="6"/>
  <c r="C8" i="6"/>
  <c r="G18" i="6" l="1"/>
  <c r="C7" i="6"/>
  <c r="C34" i="6" s="1"/>
  <c r="F22" i="6"/>
  <c r="F8" i="6"/>
  <c r="G22" i="6"/>
  <c r="G8" i="6"/>
  <c r="F18" i="6"/>
  <c r="G12" i="6"/>
  <c r="F28" i="6"/>
  <c r="F12" i="6"/>
  <c r="F11" i="6"/>
  <c r="G28" i="6"/>
  <c r="D11" i="6"/>
  <c r="D7" i="6" s="1"/>
  <c r="E27" i="6"/>
  <c r="D34" i="6" l="1"/>
  <c r="F7" i="6"/>
  <c r="G11" i="6"/>
  <c r="E34" i="6"/>
  <c r="G27" i="6"/>
  <c r="F27" i="6"/>
  <c r="F34" i="6" l="1"/>
  <c r="G7" i="6"/>
  <c r="G34" i="6"/>
</calcChain>
</file>

<file path=xl/sharedStrings.xml><?xml version="1.0" encoding="utf-8"?>
<sst xmlns="http://schemas.openxmlformats.org/spreadsheetml/2006/main" count="78" uniqueCount="78">
  <si>
    <t>Наименование</t>
  </si>
  <si>
    <t>% исполнения</t>
  </si>
  <si>
    <t>000 1 00 00000 00 0000 000</t>
  </si>
  <si>
    <t>НАЛОГОВЫЕ И НЕНАЛОГОВЫЕ ДОХОДЫ</t>
  </si>
  <si>
    <t>000 1 01 00000 00 0000 000</t>
  </si>
  <si>
    <t>НАЛОГИ НА ПРИБЫЛЬ, ДОХОДЫ</t>
  </si>
  <si>
    <t>000 1 01 01000 00 0000 110</t>
  </si>
  <si>
    <t>Налог на прибыль организаций</t>
  </si>
  <si>
    <t>000 1 01 02000 01 0000 110</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</si>
  <si>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</si>
  <si>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</si>
  <si>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</si>
  <si>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</si>
  <si>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</si>
  <si>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000 1 06 00000 00 0000 000</t>
  </si>
  <si>
    <t>НАЛОГИ НА ИМУЩЕСТВО</t>
  </si>
  <si>
    <t>000 1 06 02000 02 0000 110</t>
  </si>
  <si>
    <t>Налог на имущество организаций</t>
  </si>
  <si>
    <t>000 1 06 04000 02 0000 110</t>
  </si>
  <si>
    <t>Транспортный налог</t>
  </si>
  <si>
    <t>000 1 06 05000 02 0000 110</t>
  </si>
  <si>
    <t>Налог на игорный бизнес</t>
  </si>
  <si>
    <t>000 1 07 00000 00 0000 000</t>
  </si>
  <si>
    <t>НАЛОГИ, СБОРЫ И РЕГУЛЯРНЫЕ ПЛАТЕЖИ ЗА ПОЛЬЗОВАНИЕ ПРИРОДНЫМИ РЕСУРСАМИ</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</si>
  <si>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</si>
  <si>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</si>
  <si>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</si>
  <si>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</si>
  <si>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000 2 00 00000 00 0000 000</t>
  </si>
  <si>
    <t>000 2 02 00000 00 0000 000</t>
  </si>
  <si>
    <t>БЕЗВОЗМЕЗДНЫЕ ПОСТУПЛЕНИЯ ОТ ДРУГИХ БЮДЖЕТОВ БЮДЖЕТНОЙ СИСТЕМЫ РОССИЙСКОЙ ФЕДЕРАЦИИ</t>
  </si>
  <si>
    <t>Субсидии бюджетам бюджетной системы Российской Федерации (межбюджетные субсидии)</t>
  </si>
  <si>
    <t>Иные межбюджетные трансферты</t>
  </si>
  <si>
    <t>ВСЕГО ДОХОДОВ</t>
  </si>
  <si>
    <t>Код бюджетной классификации доходов</t>
  </si>
  <si>
    <t>Дотации бюджетам бюджетной системы Российской Федерации</t>
  </si>
  <si>
    <t>Субвенции бюджетам бюджетной системы Российской Федерации</t>
  </si>
  <si>
    <t>Акцизы на алкогольную продукцию</t>
  </si>
  <si>
    <t>Акцизы на нефтепродукты</t>
  </si>
  <si>
    <t>Другие</t>
  </si>
  <si>
    <t>НЕНАЛОГОВЫЕ ДОХОДЫ</t>
  </si>
  <si>
    <t>Поступление в большей сумме доходов от размещения временно свободных денежных средств бюджета</t>
  </si>
  <si>
    <t>Рост сложился за счет поступлений от уплаты акцизов на дизельное топливо. Объем поступлений данных доходов формируется за счет централизованных отчислений от общероссийских сборов акцизов на нефтепродукты, что влияет на точность планирования</t>
  </si>
  <si>
    <t>Приложение 1.1. к пояснительной записке</t>
  </si>
  <si>
    <t>Пояснения отклонений выше/ниже 5% к первоначальному плану</t>
  </si>
  <si>
    <t>ПРОЧИЕ НАЛОГОВЫЕ ДОХОДЫ</t>
  </si>
  <si>
    <t xml:space="preserve">БЕЗВОЗМЕЗДНЫЕ ПОСТУПЛЕНИЯ </t>
  </si>
  <si>
    <t>ОСТАЛЬНЫЕ БЕЗВОЗМЕЗДНЫЕ ПОСТУПЛЕНИЯ</t>
  </si>
  <si>
    <t>Увеличилось количество обращений юр. и физ. лиц, получающих, в установленном порядке, разрешение на добычу объектов животного мира и вылов рыбы</t>
  </si>
  <si>
    <t>000 1 05 00000 00 0000 000</t>
  </si>
  <si>
    <t>НАЛОГИ НА СОВОКУПНЫЙ ДОХОД</t>
  </si>
  <si>
    <t>000 1 05 03000 01 0000 110</t>
  </si>
  <si>
    <t>Единый сельскохозяйственный налог</t>
  </si>
  <si>
    <t>(тыс. рублей)</t>
  </si>
  <si>
    <t>Исполнение</t>
  </si>
  <si>
    <t>Уточненный план на год</t>
  </si>
  <si>
    <t>Аналитические данные об исполнении доходов бюджета Ханты-Мансийского автономного округа - Югры за 2019 год</t>
  </si>
  <si>
    <t>План по закону о бюджете первоначальный № 91-оз от 15.11.2018 г.</t>
  </si>
  <si>
    <t>000 2 02 10000 00 0000 150</t>
  </si>
  <si>
    <t>000 2 02 20000 00 0000 150</t>
  </si>
  <si>
    <t>000 2 02 30000 00 0000 150</t>
  </si>
  <si>
    <t>000 2 02 40000 00 0000 150</t>
  </si>
  <si>
    <t>Поскольку в бюджет автономного округа подлежит зачислению задолженность за налоговые периоды, истекшие до 01 января 2011 года, поступления и возвраты данного налога не планируются</t>
  </si>
  <si>
    <t xml:space="preserve">Поступление доходов от уплаты акцизов на алкогольную продукцию с объемной долей этилового спирта свыше 9 процентов, подлежащих распределению в бюджеты субъектов Российской Федерации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 не учтенных в первоначальном плане, ввиду получения информации об объемах поступлений после принятия закона о бюджете </t>
  </si>
  <si>
    <t>Результат эффективной работы с недоимкой и увеличение количества зарегистрированных транспортных средств</t>
  </si>
  <si>
    <t>Расширение налогооблагаемой базы за счет введения в действие новых производственных мощностей</t>
  </si>
  <si>
    <t>Рост количества объектов налогообложения</t>
  </si>
  <si>
    <t>Рост количества производителей акцизов на средние дистилляты</t>
  </si>
  <si>
    <t>Высокое исполнение плана связано с ростом поступлений государственной пошлины за государственную регистрацию прав, ограничений прав на недвижимое имущество и сделок с ним в связи с увеличением количества обращений за регистрационными действиями. Также, перевыполнение плана обусловлено ростом поступлений государственной пошлины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в связи с  увеличением количества выданных специальных разрешений.</t>
  </si>
  <si>
    <t>Поступление дотации (гранта) за достижение показателей деятельности органов исполнительной власти субъектов Российской Федерации на основании принятого решения правительства Российской Федерации в конце 2019 года</t>
  </si>
  <si>
    <t>Высокий процент исполнения по субсидиям объясняется тем, что в первоначальном плане на 2019 год в доходах бюджета автономного округа объем субсидий был утвержден исходя из показателей, предусмотренных проектом закона о федеральном бюджете на 2019-2021 годы, после его утверждения объем по субсидиям бюджету автономного округа из федерального бюджета был увеличен. Также в ходе исполнения бюджета в 2019 году распределение и поступление субсидий из федерального бюджета осуществлялось по нормативным правовым актам Правительства Российской Федерации.</t>
  </si>
  <si>
    <t>Высокий процент исполнения по субвенциям объясняется тем, что в первоначальном плане на 2019 год в доходах бюджета автономного округа объем субвенций был утвержден исходя из показателей, предусмотренных проектом закона о федеральном бюджете на 2019-2021 годы, после его утверждения объем по субвенциям бюджету автономного округа из федерального бюджета был увеличен.</t>
  </si>
  <si>
    <t>Высокий процент исполнения по иным межбюджетным трансфертам в основном объясняется поступлением средств из бюджета Тюменской области в рамках программы "Сотрудничество", реализуемой тремя субъектами РФ: Тюменской областью, Ханты-Мансийским автономным округом - Югрой, Ямало-Ненецким автономным округом.</t>
  </si>
  <si>
    <t>Поступление в начале 2019 года остатков неиспользованных в 2018 году межбюджетных трансфертов из бюджетов муниципальных образований.</t>
  </si>
  <si>
    <t xml:space="preserve">Прогнозирование налога на 2019 год осуществлялось главным администратором доходов (УФНС России по ХМАО-Югре) исходя из динамики текущих поступлений и роста налогооблагаемой базы 2018 года. В декабре 2018 года крупнейшим налогоплательщиком был осуществлен возврат налога из бюджета автономного округа, что невозможно было учесть на этапе планирования. В результате первоначальный план по налогу в 2019 году был скорректирован в сторону уменьшения. </t>
  </si>
  <si>
    <t xml:space="preserve">Прогнозирование налога на прибыль осуществлялось с учетом основных показателей социально-экономического развития Югры на 2019-2022гг., предусматривающих  развитие экономики в условиях сохранения консервативных тенденций, а так же с учетом прогнозных данных крупнейших налогоплательщиков, получивших по итогам 2019 года  более высокие результаты финансово-хозяйственной деятельности, чем планировалось.  </t>
  </si>
  <si>
    <t>к первоначальному плану на год</t>
  </si>
  <si>
    <t>к уточненному  плану на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</si>
</sst>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р_._-;\-* #,##0.00_р_._-;_-* &quot;-&quot;??_р_._-;_-@_-"/>
    <numFmt numFmtId="165" formatCode="_-* #,##0.0_р_._-;\-* #,##0.0_р_._-;_-* &quot;-&quot;??_р_._-;_-@_-"/>
    <numFmt numFmtId="166" formatCode="_-* #,##0.0_р_._-;\-* #,##0.0_р_._-;_-* &quot;-&quot;?_р_._-;_-@_-"/>
    <numFmt numFmtId="167" formatCode="#,##0.0"/>
    <numFmt numFmtId="168" formatCode="_-* #,##0.0\ _₽_-;\-* #,##0.0\ _₽_-;_-* &quot;-&quot;?\ _₽_-;_-@_-"/>
  </numFmts>
  <fonts count="17" x14ac:knownFonts="1">
    <font>
      <sz val="10"/>
      <name val="Arial Cyr"/>
      <charset val="204"/>
    </font>
    <font>
      <sz val="10"/>
      <name val="Arial Cyr"/>
      <charset val="204"/>
    </font>
    <font>
      <b/>
      <sz val="10"/>
      <name val="Times New Roman"/>
      <family val="1"/>
      <charset val="204"/>
    </font>
    <font>
      <sz val="10"/>
      <name val="Times New Roman"/>
      <family val="1"/>
      <charset val="204"/>
    </font>
    <font>
      <b/>
      <sz val="10"/>
      <name val="Arial Cyr"/>
      <charset val="204"/>
    </font>
    <font>
      <b/>
      <sz val="10"/>
      <color indexed="8"/>
      <name val="Times New Roman"/>
      <family val="1"/>
      <charset val="204"/>
    </font>
    <font>
      <sz val="10"/>
      <color indexed="8"/>
      <name val="Times New Roman"/>
      <family val="1"/>
      <charset val="204"/>
    </font>
    <font>
      <sz val="8"/>
      <color theme="1"/>
      <name val="Calibri"/>
      <family val="2"/>
      <charset val="204"/>
      <scheme val="minor"/>
    </font>
    <font>
      <i/>
      <sz val="10"/>
      <name val="Times New Roman"/>
      <family val="1"/>
      <charset val="204"/>
    </font>
    <font>
      <i/>
      <sz val="10"/>
      <color indexed="8"/>
      <name val="Times New Roman"/>
      <family val="1"/>
      <charset val="204"/>
    </font>
    <font>
      <i/>
      <sz val="10"/>
      <name val="Arial Cyr"/>
      <charset val="204"/>
    </font>
    <font>
      <sz val="10"/>
      <color rgb="FFFF0000"/>
      <name val="Times New Roman"/>
      <family val="1"/>
      <charset val="204"/>
    </font>
    <font>
      <b/>
      <sz val="11"/>
      <name val="Times New Roman"/>
      <family val="1"/>
      <charset val="204"/>
    </font>
    <font>
      <sz val="10"/>
      <color rgb="FFFF0000"/>
      <name val="Arial Cyr"/>
      <charset val="204"/>
    </font>
    <font>
      <b/>
      <i/>
      <sz val="10"/>
      <name val="Times New Roman"/>
      <family val="1"/>
      <charset val="204"/>
    </font>
    <font>
      <b/>
      <i/>
      <sz val="10"/>
      <name val="Arial Cyr"/>
      <charset val="204"/>
    </font>
    <font>
      <i/>
      <sz val="10"/>
      <color rgb="FFFF0000"/>
      <name val="Arial Cyr"/>
      <charset val="204"/>
    </font>
  </fonts>
  <fills count="2">
    <fill>
      <patternFill patternType="none"/>
    </fill>
    <fill>
      <patternFill patternType="gray125"/>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8"/>
      </right>
      <top style="thin">
        <color indexed="8"/>
      </top>
      <bottom style="thin">
        <color indexed="8"/>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1">
    <xf numFmtId="0" fontId="0" fillId="0" borderId="0"/>
    <xf numFmtId="164" fontId="1" fillId="0" borderId="0" applyFont="0" applyFill="0" applyBorder="0" applyAlignment="0" applyProtection="0"/>
    <xf numFmtId="49" fontId="1" fillId="0" borderId="3">
      <alignment horizontal="left" vertical="top" wrapText="1"/>
    </xf>
    <xf numFmtId="0" fontId="1" fillId="0" borderId="3">
      <alignment horizontal="left" vertical="top" wrapText="1"/>
    </xf>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cellStyleXfs>
  <cellXfs count="63">
    <xf numFmtId="0" fontId="0" fillId="0" borderId="0" xfId="0"/>
    <xf numFmtId="49" fontId="6" fillId="0" borderId="2" xfId="2" applyFont="1" applyFill="1" applyBorder="1" applyAlignment="1">
      <alignment horizontal="center" vertical="center" wrapText="1"/>
    </xf>
    <xf numFmtId="0" fontId="3" fillId="0" borderId="2" xfId="3" applyFont="1" applyFill="1" applyBorder="1" applyAlignment="1">
      <alignment vertical="center" wrapText="1"/>
    </xf>
    <xf numFmtId="165" fontId="3" fillId="0" borderId="2" xfId="1" applyNumberFormat="1" applyFont="1" applyFill="1" applyBorder="1" applyAlignment="1">
      <alignment vertical="center" wrapText="1"/>
    </xf>
    <xf numFmtId="0" fontId="3" fillId="0" borderId="2" xfId="0" applyFont="1" applyFill="1" applyBorder="1" applyAlignment="1">
      <alignment horizontal="left" vertical="center" wrapText="1"/>
    </xf>
    <xf numFmtId="49" fontId="5" fillId="0" borderId="2" xfId="2" applyFont="1" applyFill="1" applyBorder="1" applyAlignment="1">
      <alignment horizontal="center" vertical="center" wrapText="1"/>
    </xf>
    <xf numFmtId="0" fontId="2" fillId="0" borderId="2" xfId="3" applyFont="1" applyFill="1" applyBorder="1" applyAlignment="1">
      <alignment vertical="center" wrapText="1"/>
    </xf>
    <xf numFmtId="166" fontId="2" fillId="0" borderId="2" xfId="3" applyNumberFormat="1" applyFont="1" applyFill="1" applyBorder="1" applyAlignment="1">
      <alignment vertical="center" wrapText="1"/>
    </xf>
    <xf numFmtId="165" fontId="2" fillId="0" borderId="2" xfId="1" applyNumberFormat="1" applyFont="1" applyFill="1" applyBorder="1" applyAlignment="1">
      <alignment vertical="center" wrapText="1"/>
    </xf>
    <xf numFmtId="165" fontId="2" fillId="0" borderId="2" xfId="1" applyNumberFormat="1" applyFont="1" applyFill="1" applyBorder="1" applyAlignment="1">
      <alignment horizontal="right" vertical="center" wrapText="1"/>
    </xf>
    <xf numFmtId="165" fontId="3" fillId="0" borderId="2" xfId="1" applyNumberFormat="1" applyFont="1" applyFill="1" applyBorder="1" applyAlignment="1">
      <alignment horizontal="right" vertical="center" wrapText="1"/>
    </xf>
    <xf numFmtId="0" fontId="8" fillId="0" borderId="2" xfId="3" applyFont="1" applyFill="1" applyBorder="1" applyAlignment="1">
      <alignment vertical="center" wrapText="1"/>
    </xf>
    <xf numFmtId="49" fontId="9" fillId="0" borderId="2" xfId="2" applyFont="1" applyFill="1" applyBorder="1" applyAlignment="1">
      <alignment horizontal="center" vertical="center" wrapText="1"/>
    </xf>
    <xf numFmtId="165" fontId="8" fillId="0" borderId="2" xfId="1" applyNumberFormat="1" applyFont="1" applyFill="1" applyBorder="1" applyAlignment="1">
      <alignment vertical="center" wrapText="1"/>
    </xf>
    <xf numFmtId="165" fontId="8" fillId="0" borderId="2" xfId="1" applyNumberFormat="1" applyFont="1" applyFill="1" applyBorder="1" applyAlignment="1">
      <alignment horizontal="right" vertical="center" wrapText="1"/>
    </xf>
    <xf numFmtId="0" fontId="11" fillId="0" borderId="2" xfId="0" applyFont="1" applyFill="1" applyBorder="1" applyAlignment="1">
      <alignment vertical="center" wrapText="1"/>
    </xf>
    <xf numFmtId="0" fontId="0" fillId="0" borderId="0" xfId="0" applyFill="1" applyAlignment="1"/>
    <xf numFmtId="0" fontId="2" fillId="0" borderId="1" xfId="0" applyFont="1" applyFill="1" applyBorder="1" applyAlignment="1">
      <alignment horizontal="center" vertical="center" wrapText="1"/>
    </xf>
    <xf numFmtId="0" fontId="2" fillId="0" borderId="1" xfId="0" applyFont="1" applyFill="1" applyBorder="1" applyAlignment="1">
      <alignment vertical="center" wrapText="1"/>
    </xf>
    <xf numFmtId="0" fontId="3" fillId="0" borderId="1" xfId="0" applyFont="1" applyFill="1" applyBorder="1" applyAlignment="1">
      <alignment horizontal="right" vertical="center" wrapText="1"/>
    </xf>
    <xf numFmtId="0" fontId="3" fillId="0" borderId="0" xfId="0" applyFont="1" applyFill="1" applyAlignment="1">
      <alignment horizontal="left" vertical="center" wrapText="1"/>
    </xf>
    <xf numFmtId="0" fontId="4" fillId="0" borderId="0" xfId="0" applyFont="1" applyFill="1" applyAlignment="1">
      <alignment horizontal="center" vertical="center" wrapText="1"/>
    </xf>
    <xf numFmtId="165" fontId="3" fillId="0" borderId="2" xfId="1" applyNumberFormat="1" applyFont="1" applyFill="1" applyBorder="1" applyAlignment="1">
      <alignment vertical="center"/>
    </xf>
    <xf numFmtId="165" fontId="8" fillId="0" borderId="2" xfId="1" applyNumberFormat="1" applyFont="1" applyFill="1" applyBorder="1" applyAlignment="1">
      <alignment vertical="center"/>
    </xf>
    <xf numFmtId="0" fontId="10" fillId="0" borderId="0" xfId="0" applyFont="1" applyFill="1" applyAlignment="1"/>
    <xf numFmtId="0" fontId="0" fillId="0" borderId="2" xfId="0" applyFill="1" applyBorder="1" applyAlignment="1">
      <alignment horizontal="center" vertical="center"/>
    </xf>
    <xf numFmtId="0" fontId="0" fillId="0" borderId="0" xfId="0" applyFill="1" applyAlignment="1">
      <alignment horizontal="center" vertical="center"/>
    </xf>
    <xf numFmtId="0" fontId="0" fillId="0" borderId="0" xfId="0" applyFill="1" applyAlignment="1">
      <alignment vertical="center" wrapText="1"/>
    </xf>
    <xf numFmtId="165" fontId="0" fillId="0" borderId="0" xfId="1" applyNumberFormat="1" applyFont="1" applyFill="1" applyAlignment="1">
      <alignment vertical="center"/>
    </xf>
    <xf numFmtId="165" fontId="0" fillId="0" borderId="0" xfId="1" applyNumberFormat="1" applyFont="1" applyFill="1" applyAlignment="1">
      <alignment horizontal="right" vertical="center"/>
    </xf>
    <xf numFmtId="0" fontId="11" fillId="0" borderId="2" xfId="0" applyFont="1" applyFill="1" applyBorder="1" applyAlignment="1">
      <alignment horizontal="left" vertical="center" wrapText="1"/>
    </xf>
    <xf numFmtId="165" fontId="2" fillId="0" borderId="2" xfId="1" applyNumberFormat="1" applyFont="1" applyFill="1" applyBorder="1" applyAlignment="1">
      <alignment horizontal="center" vertical="center" wrapText="1"/>
    </xf>
    <xf numFmtId="167" fontId="0" fillId="0" borderId="0" xfId="0" applyNumberFormat="1" applyFill="1" applyAlignment="1"/>
    <xf numFmtId="168" fontId="0" fillId="0" borderId="0" xfId="0" applyNumberFormat="1" applyFill="1" applyAlignment="1"/>
    <xf numFmtId="168" fontId="13" fillId="0" borderId="0" xfId="0" applyNumberFormat="1" applyFont="1" applyFill="1" applyAlignment="1"/>
    <xf numFmtId="0" fontId="3" fillId="0" borderId="0" xfId="0" applyFont="1" applyFill="1" applyAlignment="1">
      <alignment horizontal="right" vertical="center" wrapText="1"/>
    </xf>
    <xf numFmtId="165" fontId="2" fillId="0" borderId="2" xfId="1" applyNumberFormat="1" applyFont="1" applyFill="1" applyBorder="1" applyAlignment="1">
      <alignment vertical="center"/>
    </xf>
    <xf numFmtId="49" fontId="5" fillId="0" borderId="2" xfId="2" applyFont="1" applyFill="1" applyBorder="1" applyAlignment="1">
      <alignment vertical="center" wrapText="1"/>
    </xf>
    <xf numFmtId="0" fontId="4" fillId="0" borderId="2" xfId="0" applyFont="1" applyFill="1" applyBorder="1" applyAlignment="1">
      <alignment horizontal="center" vertical="center"/>
    </xf>
    <xf numFmtId="0" fontId="2" fillId="0" borderId="2" xfId="4" applyFont="1" applyFill="1" applyBorder="1" applyAlignment="1">
      <alignment horizontal="center" vertical="center" wrapText="1"/>
    </xf>
    <xf numFmtId="0" fontId="2" fillId="0" borderId="2" xfId="4" applyFont="1" applyFill="1" applyBorder="1" applyAlignment="1">
      <alignment vertical="center" wrapText="1"/>
    </xf>
    <xf numFmtId="167" fontId="2" fillId="0" borderId="2" xfId="3" applyNumberFormat="1" applyFont="1" applyFill="1" applyBorder="1" applyAlignment="1">
      <alignment vertical="center" wrapText="1"/>
    </xf>
    <xf numFmtId="0" fontId="3" fillId="0" borderId="2" xfId="0" applyFont="1" applyFill="1" applyBorder="1" applyAlignment="1" applyProtection="1">
      <alignment vertical="center" wrapText="1"/>
      <protection locked="0"/>
    </xf>
    <xf numFmtId="0" fontId="2" fillId="0" borderId="2" xfId="0" applyFont="1" applyFill="1" applyBorder="1" applyAlignment="1" applyProtection="1">
      <alignment vertical="center" wrapText="1"/>
      <protection locked="0"/>
    </xf>
    <xf numFmtId="0" fontId="14" fillId="0" borderId="2" xfId="0" applyFont="1" applyFill="1" applyBorder="1" applyAlignment="1">
      <alignment vertical="center" wrapText="1"/>
    </xf>
    <xf numFmtId="167" fontId="4" fillId="0" borderId="0" xfId="0" applyNumberFormat="1" applyFont="1" applyFill="1" applyAlignment="1"/>
    <xf numFmtId="168" fontId="4" fillId="0" borderId="0" xfId="0" applyNumberFormat="1" applyFont="1" applyFill="1" applyAlignment="1"/>
    <xf numFmtId="0" fontId="15" fillId="0" borderId="0" xfId="0" applyFont="1" applyFill="1" applyAlignment="1"/>
    <xf numFmtId="0" fontId="8" fillId="0" borderId="2" xfId="4" applyFont="1" applyFill="1" applyBorder="1" applyAlignment="1">
      <alignment horizontal="center" vertical="center" wrapText="1"/>
    </xf>
    <xf numFmtId="49" fontId="8" fillId="0" borderId="2" xfId="4" applyNumberFormat="1" applyFont="1" applyFill="1" applyBorder="1" applyAlignment="1">
      <alignment vertical="center" wrapText="1"/>
    </xf>
    <xf numFmtId="166" fontId="8" fillId="0" borderId="2" xfId="3" applyNumberFormat="1" applyFont="1" applyFill="1" applyBorder="1" applyAlignment="1">
      <alignment vertical="center" wrapText="1"/>
    </xf>
    <xf numFmtId="167" fontId="10" fillId="0" borderId="0" xfId="0" applyNumberFormat="1" applyFont="1" applyFill="1" applyAlignment="1"/>
    <xf numFmtId="168" fontId="10" fillId="0" borderId="0" xfId="0" applyNumberFormat="1" applyFont="1" applyFill="1" applyAlignment="1"/>
    <xf numFmtId="0" fontId="8" fillId="0" borderId="2" xfId="4" applyFont="1" applyFill="1" applyBorder="1" applyAlignment="1">
      <alignment vertical="center" wrapText="1"/>
    </xf>
    <xf numFmtId="168" fontId="16" fillId="0" borderId="0" xfId="0" applyNumberFormat="1" applyFont="1" applyFill="1" applyAlignment="1"/>
    <xf numFmtId="0" fontId="8" fillId="0" borderId="2" xfId="0" applyFont="1" applyFill="1" applyBorder="1" applyAlignment="1">
      <alignment horizontal="left" vertical="center" wrapText="1"/>
    </xf>
    <xf numFmtId="0" fontId="8" fillId="0" borderId="2" xfId="0" applyFont="1" applyFill="1" applyBorder="1" applyAlignment="1">
      <alignment vertical="center" wrapText="1"/>
    </xf>
    <xf numFmtId="0" fontId="8" fillId="0" borderId="4" xfId="0" applyFont="1" applyFill="1" applyBorder="1" applyAlignment="1">
      <alignment vertical="center" wrapText="1"/>
    </xf>
    <xf numFmtId="0" fontId="2" fillId="0" borderId="5" xfId="3" applyFont="1" applyFill="1" applyBorder="1" applyAlignment="1">
      <alignment horizontal="left" vertical="center" wrapText="1"/>
    </xf>
    <xf numFmtId="0" fontId="2" fillId="0" borderId="6" xfId="3" applyFont="1" applyFill="1" applyBorder="1" applyAlignment="1">
      <alignment horizontal="left" vertical="center" wrapText="1"/>
    </xf>
    <xf numFmtId="0" fontId="12" fillId="0" borderId="0" xfId="0" applyFont="1" applyFill="1" applyBorder="1" applyAlignment="1">
      <alignment horizontal="center" vertical="center" wrapText="1"/>
    </xf>
    <xf numFmtId="0" fontId="2" fillId="0" borderId="2" xfId="0" applyFont="1" applyFill="1" applyBorder="1" applyAlignment="1">
      <alignment horizontal="center" vertical="center" wrapText="1"/>
    </xf>
    <xf numFmtId="165" fontId="2" fillId="0" borderId="2" xfId="1" applyNumberFormat="1" applyFont="1" applyFill="1" applyBorder="1" applyAlignment="1">
      <alignment horizontal="center" vertical="center" wrapText="1"/>
    </xf>
  </cellXfs>
  <cellStyles count="21">
    <cellStyle name="Обычный" xfId="0" builtinId="0"/>
    <cellStyle name="Обычный 10" xfId="5"/>
    <cellStyle name="Обычный 11" xfId="6"/>
    <cellStyle name="Обычный 12" xfId="7"/>
    <cellStyle name="Обычный 13" xfId="8"/>
    <cellStyle name="Обычный 14" xfId="9"/>
    <cellStyle name="Обычный 15" xfId="10"/>
    <cellStyle name="Обычный 16" xfId="11"/>
    <cellStyle name="Обычный 17" xfId="12"/>
    <cellStyle name="Обычный 18" xfId="13"/>
    <cellStyle name="Обычный 2" xfId="14"/>
    <cellStyle name="Обычный 3" xfId="15"/>
    <cellStyle name="Обычный 4" xfId="4"/>
    <cellStyle name="Обычный 5" xfId="16"/>
    <cellStyle name="Обычный 6" xfId="17"/>
    <cellStyle name="Обычный 7" xfId="18"/>
    <cellStyle name="Обычный 8" xfId="19"/>
    <cellStyle name="Обычный 9" xfId="20"/>
    <cellStyle name="Свойства элементов измерения [печать]" xfId="2"/>
    <cellStyle name="Финансовый" xfId="1" builtinId="3"/>
    <cellStyle name="Элементы осей [печать]"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tabSelected="1" zoomScaleNormal="100" workbookViewId="0">
      <selection activeCell="C9" sqref="C9"/>
    </sheetView>
  </sheetViews>
  <sheetFormatPr defaultColWidth="9.21875" defaultRowHeight="13.2" x14ac:dyDescent="0.25"/>
  <cols>
    <col min="1" max="1" width="25.44140625" style="26" customWidth="1"/>
    <col min="2" max="2" width="34.33203125" style="27" customWidth="1"/>
    <col min="3" max="3" width="19.88671875" style="28" customWidth="1"/>
    <col min="4" max="4" width="15.5546875" style="28" customWidth="1"/>
    <col min="5" max="5" width="17" style="28" customWidth="1"/>
    <col min="6" max="6" width="17.5546875" style="28" customWidth="1"/>
    <col min="7" max="7" width="13.6640625" style="29" customWidth="1"/>
    <col min="8" max="8" width="47.44140625" style="20" customWidth="1"/>
    <col min="9" max="11" width="9.21875" style="16"/>
    <col min="12" max="12" width="10.21875" style="16" customWidth="1"/>
    <col min="13" max="16384" width="9.21875" style="16"/>
  </cols>
  <sheetData>
    <row r="1" spans="1:14" x14ac:dyDescent="0.25">
      <c r="H1" s="35" t="s">
        <v>43</v>
      </c>
    </row>
    <row r="3" spans="1:14" ht="13.8" x14ac:dyDescent="0.25">
      <c r="A3" s="60" t="s">
        <v>56</v>
      </c>
      <c r="B3" s="60"/>
      <c r="C3" s="60"/>
      <c r="D3" s="60"/>
      <c r="E3" s="60"/>
      <c r="F3" s="60"/>
      <c r="G3" s="60"/>
      <c r="H3" s="60"/>
    </row>
    <row r="4" spans="1:14" x14ac:dyDescent="0.25">
      <c r="A4" s="17"/>
      <c r="B4" s="18"/>
      <c r="C4" s="18"/>
      <c r="D4" s="18"/>
      <c r="E4" s="18"/>
      <c r="F4" s="18"/>
      <c r="G4" s="19"/>
      <c r="H4" s="35" t="s">
        <v>53</v>
      </c>
    </row>
    <row r="5" spans="1:14" s="21" customFormat="1" ht="18" customHeight="1" x14ac:dyDescent="0.25">
      <c r="A5" s="61" t="s">
        <v>34</v>
      </c>
      <c r="B5" s="61" t="s">
        <v>0</v>
      </c>
      <c r="C5" s="62" t="s">
        <v>57</v>
      </c>
      <c r="D5" s="62" t="s">
        <v>55</v>
      </c>
      <c r="E5" s="62" t="s">
        <v>54</v>
      </c>
      <c r="F5" s="62" t="s">
        <v>1</v>
      </c>
      <c r="G5" s="62"/>
      <c r="H5" s="62" t="s">
        <v>44</v>
      </c>
    </row>
    <row r="6" spans="1:14" s="21" customFormat="1" ht="48" customHeight="1" x14ac:dyDescent="0.25">
      <c r="A6" s="61"/>
      <c r="B6" s="61"/>
      <c r="C6" s="62"/>
      <c r="D6" s="62"/>
      <c r="E6" s="62"/>
      <c r="F6" s="31" t="s">
        <v>76</v>
      </c>
      <c r="G6" s="31" t="s">
        <v>77</v>
      </c>
      <c r="H6" s="62"/>
    </row>
    <row r="7" spans="1:14" ht="26.4" x14ac:dyDescent="0.25">
      <c r="A7" s="5" t="s">
        <v>2</v>
      </c>
      <c r="B7" s="6" t="s">
        <v>3</v>
      </c>
      <c r="C7" s="8">
        <f>C8+C11+C18+C22+C25+C26+C16</f>
        <v>182269481.19999999</v>
      </c>
      <c r="D7" s="8">
        <f>D8+D11+D18+D22+D25+D26+D16</f>
        <v>219496340.80000001</v>
      </c>
      <c r="E7" s="8">
        <f>E8+E11+E18+E22+E25+E26+E16</f>
        <v>229178687.60000002</v>
      </c>
      <c r="F7" s="9">
        <f>IF(C7=0,0,IF(E7&lt;0,0,IF((E7/C7*100)&gt;150,"св.100",E7/C7*100)))</f>
        <v>125.7361825420064</v>
      </c>
      <c r="G7" s="9">
        <f t="shared" ref="G7:G34" si="0">IF(D7=0,0,IF(E7&lt;0,0,IF((E7/D7*100)&gt;150,"св.100",E7/D7*100)))</f>
        <v>104.41116547306012</v>
      </c>
      <c r="H7" s="30"/>
      <c r="I7" s="32"/>
      <c r="J7" s="32"/>
      <c r="K7" s="32"/>
      <c r="L7" s="33"/>
      <c r="M7" s="33"/>
      <c r="N7" s="33"/>
    </row>
    <row r="8" spans="1:14" ht="13.5" customHeight="1" x14ac:dyDescent="0.25">
      <c r="A8" s="5" t="s">
        <v>4</v>
      </c>
      <c r="B8" s="6" t="s">
        <v>5</v>
      </c>
      <c r="C8" s="8">
        <f>C9+C10</f>
        <v>110187525.90000001</v>
      </c>
      <c r="D8" s="8">
        <f>D9+D10</f>
        <v>136535833</v>
      </c>
      <c r="E8" s="36">
        <f>E9+E10</f>
        <v>140229344.09999999</v>
      </c>
      <c r="F8" s="9">
        <f t="shared" ref="F8:F34" si="1">IF(C8=0,0,IF(E8&lt;0,0,IF((E8/C8*100)&gt;150,"св.100",E8/C8*100)))</f>
        <v>127.26426422103738</v>
      </c>
      <c r="G8" s="9">
        <f t="shared" si="0"/>
        <v>102.70515879886271</v>
      </c>
      <c r="H8" s="30"/>
      <c r="I8" s="32"/>
      <c r="J8" s="32"/>
      <c r="K8" s="32"/>
      <c r="L8" s="33"/>
      <c r="M8" s="33"/>
      <c r="N8" s="33"/>
    </row>
    <row r="9" spans="1:14" ht="123.6" customHeight="1" x14ac:dyDescent="0.25">
      <c r="A9" s="1" t="s">
        <v>6</v>
      </c>
      <c r="B9" s="2" t="s">
        <v>7</v>
      </c>
      <c r="C9" s="3">
        <v>61801253.899999999</v>
      </c>
      <c r="D9" s="3">
        <v>88149561</v>
      </c>
      <c r="E9" s="22">
        <v>90870306.200000003</v>
      </c>
      <c r="F9" s="10">
        <f t="shared" si="1"/>
        <v>147.03634710557225</v>
      </c>
      <c r="G9" s="10">
        <f t="shared" si="0"/>
        <v>103.08651020961976</v>
      </c>
      <c r="H9" s="55" t="s">
        <v>75</v>
      </c>
      <c r="I9" s="32"/>
      <c r="J9" s="32"/>
      <c r="K9" s="32"/>
      <c r="L9" s="33"/>
      <c r="M9" s="33"/>
      <c r="N9" s="33"/>
    </row>
    <row r="10" spans="1:14" ht="13.5" customHeight="1" x14ac:dyDescent="0.25">
      <c r="A10" s="1" t="s">
        <v>8</v>
      </c>
      <c r="B10" s="2" t="s">
        <v>9</v>
      </c>
      <c r="C10" s="3">
        <v>48386272</v>
      </c>
      <c r="D10" s="3">
        <v>48386272</v>
      </c>
      <c r="E10" s="22">
        <v>49359037.899999999</v>
      </c>
      <c r="F10" s="10">
        <f t="shared" si="1"/>
        <v>102.01041712823009</v>
      </c>
      <c r="G10" s="10">
        <f t="shared" si="0"/>
        <v>102.01041712823009</v>
      </c>
      <c r="H10" s="30"/>
      <c r="I10" s="32"/>
      <c r="J10" s="32"/>
      <c r="K10" s="32"/>
      <c r="L10" s="33"/>
      <c r="M10" s="33"/>
      <c r="N10" s="34"/>
    </row>
    <row r="11" spans="1:14" ht="52.8" x14ac:dyDescent="0.25">
      <c r="A11" s="5" t="s">
        <v>10</v>
      </c>
      <c r="B11" s="6" t="s">
        <v>11</v>
      </c>
      <c r="C11" s="8">
        <f>C12</f>
        <v>5998516.5999999996</v>
      </c>
      <c r="D11" s="8">
        <f>D12</f>
        <v>8136771.5</v>
      </c>
      <c r="E11" s="8">
        <f>E12</f>
        <v>8671815</v>
      </c>
      <c r="F11" s="9">
        <f t="shared" si="1"/>
        <v>144.56599153197308</v>
      </c>
      <c r="G11" s="9">
        <f t="shared" si="0"/>
        <v>106.57562400517206</v>
      </c>
      <c r="H11" s="15"/>
      <c r="I11" s="32"/>
      <c r="J11" s="32"/>
      <c r="K11" s="32"/>
      <c r="L11" s="33"/>
      <c r="M11" s="33"/>
      <c r="N11" s="33"/>
    </row>
    <row r="12" spans="1:14" ht="39.6" x14ac:dyDescent="0.25">
      <c r="A12" s="1" t="s">
        <v>12</v>
      </c>
      <c r="B12" s="2" t="s">
        <v>13</v>
      </c>
      <c r="C12" s="3">
        <f>C13+C14+C15</f>
        <v>5998516.5999999996</v>
      </c>
      <c r="D12" s="3">
        <f t="shared" ref="D12:E12" si="2">D13+D14+D15</f>
        <v>8136771.5</v>
      </c>
      <c r="E12" s="3">
        <f t="shared" si="2"/>
        <v>8671815</v>
      </c>
      <c r="F12" s="10">
        <f t="shared" si="1"/>
        <v>144.56599153197308</v>
      </c>
      <c r="G12" s="10">
        <f t="shared" si="0"/>
        <v>106.57562400517206</v>
      </c>
      <c r="H12" s="15"/>
      <c r="I12" s="32"/>
      <c r="J12" s="32"/>
      <c r="K12" s="32"/>
      <c r="L12" s="33"/>
      <c r="M12" s="33"/>
      <c r="N12" s="33"/>
    </row>
    <row r="13" spans="1:14" s="24" customFormat="1" ht="150" customHeight="1" x14ac:dyDescent="0.25">
      <c r="A13" s="12"/>
      <c r="B13" s="11" t="s">
        <v>37</v>
      </c>
      <c r="C13" s="13">
        <v>678521.5</v>
      </c>
      <c r="D13" s="13">
        <v>2477387.7999999998</v>
      </c>
      <c r="E13" s="23">
        <v>2620711.6</v>
      </c>
      <c r="F13" s="14" t="str">
        <f t="shared" si="1"/>
        <v>св.100</v>
      </c>
      <c r="G13" s="14">
        <f t="shared" si="0"/>
        <v>105.78527915573008</v>
      </c>
      <c r="H13" s="55" t="s">
        <v>63</v>
      </c>
      <c r="I13" s="32"/>
      <c r="J13" s="32"/>
      <c r="K13" s="32"/>
      <c r="L13" s="33"/>
      <c r="M13" s="33"/>
      <c r="N13" s="33"/>
    </row>
    <row r="14" spans="1:14" s="24" customFormat="1" ht="82.2" customHeight="1" x14ac:dyDescent="0.25">
      <c r="A14" s="12"/>
      <c r="B14" s="11" t="s">
        <v>38</v>
      </c>
      <c r="C14" s="13">
        <v>5033550.5999999996</v>
      </c>
      <c r="D14" s="13">
        <v>5272939.2</v>
      </c>
      <c r="E14" s="23">
        <v>5553493.2999999998</v>
      </c>
      <c r="F14" s="14">
        <f t="shared" si="1"/>
        <v>110.32954153674348</v>
      </c>
      <c r="G14" s="14">
        <f t="shared" si="0"/>
        <v>105.32063976766506</v>
      </c>
      <c r="H14" s="56" t="s">
        <v>42</v>
      </c>
      <c r="I14" s="32"/>
      <c r="J14" s="32"/>
      <c r="K14" s="32"/>
      <c r="L14" s="33"/>
      <c r="M14" s="33"/>
      <c r="N14" s="33"/>
    </row>
    <row r="15" spans="1:14" s="24" customFormat="1" ht="26.4" x14ac:dyDescent="0.25">
      <c r="A15" s="12"/>
      <c r="B15" s="11" t="s">
        <v>39</v>
      </c>
      <c r="C15" s="13">
        <v>286444.5</v>
      </c>
      <c r="D15" s="13">
        <v>386444.5</v>
      </c>
      <c r="E15" s="23">
        <v>497610.1</v>
      </c>
      <c r="F15" s="14" t="str">
        <f t="shared" si="1"/>
        <v>св.100</v>
      </c>
      <c r="G15" s="14">
        <f t="shared" si="0"/>
        <v>128.76625233377627</v>
      </c>
      <c r="H15" s="56" t="s">
        <v>67</v>
      </c>
      <c r="I15" s="32"/>
      <c r="J15" s="32"/>
      <c r="K15" s="32"/>
      <c r="L15" s="33"/>
      <c r="M15" s="33"/>
      <c r="N15" s="33"/>
    </row>
    <row r="16" spans="1:14" s="47" customFormat="1" ht="13.5" customHeight="1" x14ac:dyDescent="0.25">
      <c r="A16" s="5" t="s">
        <v>49</v>
      </c>
      <c r="B16" s="43" t="s">
        <v>50</v>
      </c>
      <c r="C16" s="8">
        <f>C17</f>
        <v>0</v>
      </c>
      <c r="D16" s="8">
        <f t="shared" ref="D16:E16" si="3">D17</f>
        <v>0</v>
      </c>
      <c r="E16" s="8">
        <f t="shared" si="3"/>
        <v>-0.6</v>
      </c>
      <c r="F16" s="9">
        <f t="shared" ref="F16:F17" si="4">IF(C16=0,0,IF(E16&lt;0,0,IF((E16/C16*100)&gt;150,"св.100",E16/C16*100)))</f>
        <v>0</v>
      </c>
      <c r="G16" s="9">
        <f t="shared" ref="G16:G17" si="5">IF(D16=0,0,IF(E16&lt;0,0,IF((E16/D16*100)&gt;150,"св.100",E16/D16*100)))</f>
        <v>0</v>
      </c>
      <c r="H16" s="44"/>
      <c r="I16" s="45"/>
      <c r="J16" s="45"/>
      <c r="K16" s="45"/>
      <c r="L16" s="46"/>
      <c r="M16" s="46"/>
      <c r="N16" s="46"/>
    </row>
    <row r="17" spans="1:14" s="24" customFormat="1" ht="52.8" x14ac:dyDescent="0.25">
      <c r="A17" s="1" t="s">
        <v>51</v>
      </c>
      <c r="B17" s="42" t="s">
        <v>52</v>
      </c>
      <c r="C17" s="13">
        <v>0</v>
      </c>
      <c r="D17" s="13">
        <v>0</v>
      </c>
      <c r="E17" s="23">
        <v>-0.6</v>
      </c>
      <c r="F17" s="10">
        <f t="shared" si="4"/>
        <v>0</v>
      </c>
      <c r="G17" s="10">
        <f t="shared" si="5"/>
        <v>0</v>
      </c>
      <c r="H17" s="56" t="s">
        <v>62</v>
      </c>
      <c r="I17" s="32"/>
      <c r="J17" s="32"/>
      <c r="K17" s="32"/>
      <c r="L17" s="33"/>
      <c r="M17" s="33"/>
      <c r="N17" s="33"/>
    </row>
    <row r="18" spans="1:14" ht="13.5" customHeight="1" x14ac:dyDescent="0.25">
      <c r="A18" s="5" t="s">
        <v>14</v>
      </c>
      <c r="B18" s="6" t="s">
        <v>15</v>
      </c>
      <c r="C18" s="8">
        <f>C19+C20+C21</f>
        <v>61289106</v>
      </c>
      <c r="D18" s="8">
        <f>D19+D20+D21</f>
        <v>65412492</v>
      </c>
      <c r="E18" s="36">
        <f>E19+E20+E21</f>
        <v>70067391</v>
      </c>
      <c r="F18" s="9">
        <f t="shared" si="1"/>
        <v>114.32274929903529</v>
      </c>
      <c r="G18" s="9">
        <f t="shared" si="0"/>
        <v>107.11622330486965</v>
      </c>
      <c r="H18" s="30"/>
      <c r="I18" s="32"/>
      <c r="J18" s="32"/>
      <c r="K18" s="32"/>
      <c r="L18" s="33"/>
      <c r="M18" s="33"/>
      <c r="N18" s="33"/>
    </row>
    <row r="19" spans="1:14" ht="26.4" x14ac:dyDescent="0.25">
      <c r="A19" s="12" t="s">
        <v>16</v>
      </c>
      <c r="B19" s="11" t="s">
        <v>17</v>
      </c>
      <c r="C19" s="13">
        <v>58307570</v>
      </c>
      <c r="D19" s="13">
        <v>62236100</v>
      </c>
      <c r="E19" s="23">
        <v>66702954.899999999</v>
      </c>
      <c r="F19" s="14">
        <f t="shared" si="1"/>
        <v>114.39844757721853</v>
      </c>
      <c r="G19" s="14">
        <f t="shared" si="0"/>
        <v>107.17727315818311</v>
      </c>
      <c r="H19" s="55" t="s">
        <v>65</v>
      </c>
      <c r="I19" s="32"/>
      <c r="J19" s="32"/>
      <c r="K19" s="32"/>
      <c r="L19" s="33"/>
      <c r="M19" s="33"/>
      <c r="N19" s="33"/>
    </row>
    <row r="20" spans="1:14" ht="39.6" x14ac:dyDescent="0.25">
      <c r="A20" s="12" t="s">
        <v>18</v>
      </c>
      <c r="B20" s="11" t="s">
        <v>19</v>
      </c>
      <c r="C20" s="13">
        <v>2978680.5</v>
      </c>
      <c r="D20" s="13">
        <v>3170512</v>
      </c>
      <c r="E20" s="23">
        <v>3357597.1</v>
      </c>
      <c r="F20" s="14">
        <f t="shared" si="1"/>
        <v>112.72095479860967</v>
      </c>
      <c r="G20" s="14">
        <f t="shared" si="0"/>
        <v>105.90078510978668</v>
      </c>
      <c r="H20" s="56" t="s">
        <v>64</v>
      </c>
      <c r="I20" s="32"/>
      <c r="J20" s="32"/>
      <c r="K20" s="32"/>
      <c r="L20" s="33"/>
      <c r="M20" s="34"/>
      <c r="N20" s="34"/>
    </row>
    <row r="21" spans="1:14" ht="13.5" customHeight="1" x14ac:dyDescent="0.25">
      <c r="A21" s="12" t="s">
        <v>20</v>
      </c>
      <c r="B21" s="11" t="s">
        <v>21</v>
      </c>
      <c r="C21" s="13">
        <v>2855.5</v>
      </c>
      <c r="D21" s="13">
        <v>5880</v>
      </c>
      <c r="E21" s="23">
        <v>6839</v>
      </c>
      <c r="F21" s="14" t="str">
        <f t="shared" si="1"/>
        <v>св.100</v>
      </c>
      <c r="G21" s="14">
        <f t="shared" si="0"/>
        <v>116.30952380952382</v>
      </c>
      <c r="H21" s="57" t="s">
        <v>66</v>
      </c>
      <c r="I21" s="32"/>
      <c r="J21" s="32"/>
      <c r="K21" s="32"/>
      <c r="L21" s="33"/>
      <c r="M21" s="33"/>
      <c r="N21" s="33"/>
    </row>
    <row r="22" spans="1:14" ht="39.6" x14ac:dyDescent="0.25">
      <c r="A22" s="5" t="s">
        <v>22</v>
      </c>
      <c r="B22" s="6" t="s">
        <v>23</v>
      </c>
      <c r="C22" s="8">
        <f>C23+C24</f>
        <v>991118.1</v>
      </c>
      <c r="D22" s="8">
        <f>D23+D24</f>
        <v>609924.10000000009</v>
      </c>
      <c r="E22" s="8">
        <f>E23+E24</f>
        <v>706788.4</v>
      </c>
      <c r="F22" s="9">
        <f>IF(C22=0,0,IF(E22&lt;0,0,IF((E22/C22*100)&gt;150,"св.100",E22/C22*100)))</f>
        <v>71.312228078571067</v>
      </c>
      <c r="G22" s="9">
        <f t="shared" si="0"/>
        <v>115.88136950154944</v>
      </c>
      <c r="H22" s="30"/>
      <c r="I22" s="32"/>
      <c r="J22" s="32"/>
      <c r="K22" s="32"/>
      <c r="L22" s="33"/>
      <c r="M22" s="33"/>
      <c r="N22" s="33"/>
    </row>
    <row r="23" spans="1:14" ht="135.75" customHeight="1" x14ac:dyDescent="0.25">
      <c r="A23" s="12" t="s">
        <v>24</v>
      </c>
      <c r="B23" s="11" t="s">
        <v>25</v>
      </c>
      <c r="C23" s="13">
        <v>983420</v>
      </c>
      <c r="D23" s="13">
        <v>600390.30000000005</v>
      </c>
      <c r="E23" s="23">
        <v>696681.1</v>
      </c>
      <c r="F23" s="14">
        <f t="shared" si="1"/>
        <v>70.842681661955226</v>
      </c>
      <c r="G23" s="14">
        <f t="shared" si="0"/>
        <v>116.03803392559806</v>
      </c>
      <c r="H23" s="55" t="s">
        <v>74</v>
      </c>
      <c r="I23" s="32"/>
      <c r="J23" s="32"/>
      <c r="K23" s="32"/>
      <c r="L23" s="33"/>
      <c r="M23" s="33"/>
      <c r="N23" s="34"/>
    </row>
    <row r="24" spans="1:14" ht="52.8" x14ac:dyDescent="0.25">
      <c r="A24" s="12" t="s">
        <v>26</v>
      </c>
      <c r="B24" s="11" t="s">
        <v>27</v>
      </c>
      <c r="C24" s="13">
        <v>7698.1</v>
      </c>
      <c r="D24" s="13">
        <v>9533.7999999999993</v>
      </c>
      <c r="E24" s="23">
        <v>10107.299999999999</v>
      </c>
      <c r="F24" s="14">
        <f t="shared" si="1"/>
        <v>131.29603408633298</v>
      </c>
      <c r="G24" s="14">
        <f t="shared" si="0"/>
        <v>106.01543980364599</v>
      </c>
      <c r="H24" s="55" t="s">
        <v>48</v>
      </c>
      <c r="I24" s="32"/>
      <c r="J24" s="32"/>
      <c r="K24" s="32"/>
      <c r="L24" s="33"/>
      <c r="M24" s="33"/>
      <c r="N24" s="33"/>
    </row>
    <row r="25" spans="1:14" ht="184.8" x14ac:dyDescent="0.25">
      <c r="A25" s="25"/>
      <c r="B25" s="37" t="s">
        <v>45</v>
      </c>
      <c r="C25" s="8">
        <v>550574.69999999995</v>
      </c>
      <c r="D25" s="8">
        <v>571061.4</v>
      </c>
      <c r="E25" s="36">
        <v>605305.30000000005</v>
      </c>
      <c r="F25" s="9">
        <f t="shared" si="1"/>
        <v>109.94063112598529</v>
      </c>
      <c r="G25" s="9">
        <f t="shared" si="0"/>
        <v>105.99653557393303</v>
      </c>
      <c r="H25" s="4" t="s">
        <v>68</v>
      </c>
      <c r="I25" s="32"/>
      <c r="J25" s="32"/>
      <c r="K25" s="32"/>
      <c r="L25" s="33"/>
      <c r="M25" s="33"/>
      <c r="N25" s="33"/>
    </row>
    <row r="26" spans="1:14" ht="26.4" x14ac:dyDescent="0.25">
      <c r="A26" s="38"/>
      <c r="B26" s="37" t="s">
        <v>40</v>
      </c>
      <c r="C26" s="8">
        <v>3252639.9</v>
      </c>
      <c r="D26" s="8">
        <v>8230258.7999999998</v>
      </c>
      <c r="E26" s="36">
        <v>8898044.4000000004</v>
      </c>
      <c r="F26" s="9" t="str">
        <f t="shared" si="1"/>
        <v>св.100</v>
      </c>
      <c r="G26" s="9">
        <f t="shared" si="0"/>
        <v>108.1137861667242</v>
      </c>
      <c r="H26" s="4" t="s">
        <v>41</v>
      </c>
      <c r="I26" s="32"/>
      <c r="J26" s="32"/>
      <c r="K26" s="32"/>
      <c r="L26" s="33"/>
      <c r="M26" s="33"/>
      <c r="N26" s="33"/>
    </row>
    <row r="27" spans="1:14" ht="13.5" customHeight="1" x14ac:dyDescent="0.25">
      <c r="A27" s="5" t="s">
        <v>28</v>
      </c>
      <c r="B27" s="6" t="s">
        <v>46</v>
      </c>
      <c r="C27" s="7">
        <f>C28+C33</f>
        <v>5325486.6000000006</v>
      </c>
      <c r="D27" s="7">
        <f>D28+D33</f>
        <v>31028587</v>
      </c>
      <c r="E27" s="7">
        <f>E28+E33</f>
        <v>30580191.100000001</v>
      </c>
      <c r="F27" s="9" t="str">
        <f t="shared" si="1"/>
        <v>св.100</v>
      </c>
      <c r="G27" s="9">
        <f t="shared" si="0"/>
        <v>98.554894233501528</v>
      </c>
      <c r="H27" s="30"/>
      <c r="I27" s="32"/>
      <c r="J27" s="32"/>
      <c r="K27" s="32"/>
      <c r="L27" s="33"/>
      <c r="M27" s="33"/>
      <c r="N27" s="33"/>
    </row>
    <row r="28" spans="1:14" ht="52.8" x14ac:dyDescent="0.25">
      <c r="A28" s="39" t="s">
        <v>29</v>
      </c>
      <c r="B28" s="40" t="s">
        <v>30</v>
      </c>
      <c r="C28" s="7">
        <f>C29+C30+C31+C32</f>
        <v>5318686.6000000006</v>
      </c>
      <c r="D28" s="7">
        <f>D29+D30+D31+D32</f>
        <v>28734838.399999999</v>
      </c>
      <c r="E28" s="8">
        <f>E29+E30+E31+E32</f>
        <v>27793167.800000001</v>
      </c>
      <c r="F28" s="9" t="str">
        <f t="shared" si="1"/>
        <v>св.100</v>
      </c>
      <c r="G28" s="9">
        <f t="shared" si="0"/>
        <v>96.722895786321885</v>
      </c>
      <c r="H28" s="15"/>
      <c r="I28" s="32"/>
      <c r="J28" s="32"/>
      <c r="K28" s="32"/>
      <c r="L28" s="33"/>
      <c r="M28" s="33"/>
      <c r="N28" s="33"/>
    </row>
    <row r="29" spans="1:14" s="24" customFormat="1" ht="66" x14ac:dyDescent="0.25">
      <c r="A29" s="48" t="s">
        <v>58</v>
      </c>
      <c r="B29" s="49" t="s">
        <v>35</v>
      </c>
      <c r="C29" s="50">
        <v>0</v>
      </c>
      <c r="D29" s="50">
        <v>1164969.3999999999</v>
      </c>
      <c r="E29" s="23">
        <v>1164969.3999999999</v>
      </c>
      <c r="F29" s="14">
        <f t="shared" si="1"/>
        <v>0</v>
      </c>
      <c r="G29" s="14">
        <f t="shared" si="0"/>
        <v>100</v>
      </c>
      <c r="H29" s="56" t="s">
        <v>69</v>
      </c>
      <c r="I29" s="51"/>
      <c r="J29" s="51"/>
      <c r="K29" s="51"/>
      <c r="L29" s="52"/>
      <c r="M29" s="52"/>
      <c r="N29" s="52"/>
    </row>
    <row r="30" spans="1:14" s="24" customFormat="1" ht="158.4" x14ac:dyDescent="0.25">
      <c r="A30" s="48" t="s">
        <v>59</v>
      </c>
      <c r="B30" s="53" t="s">
        <v>31</v>
      </c>
      <c r="C30" s="50">
        <v>858980.5</v>
      </c>
      <c r="D30" s="50">
        <v>1626155.2</v>
      </c>
      <c r="E30" s="23">
        <v>1362422.1</v>
      </c>
      <c r="F30" s="14" t="str">
        <f t="shared" si="1"/>
        <v>св.100</v>
      </c>
      <c r="G30" s="14">
        <f t="shared" si="0"/>
        <v>83.7818001627397</v>
      </c>
      <c r="H30" s="56" t="s">
        <v>70</v>
      </c>
      <c r="I30" s="51"/>
      <c r="J30" s="51"/>
      <c r="K30" s="51"/>
      <c r="L30" s="52"/>
      <c r="M30" s="52"/>
      <c r="N30" s="52"/>
    </row>
    <row r="31" spans="1:14" s="24" customFormat="1" ht="109.2" customHeight="1" x14ac:dyDescent="0.25">
      <c r="A31" s="48" t="s">
        <v>60</v>
      </c>
      <c r="B31" s="53" t="s">
        <v>36</v>
      </c>
      <c r="C31" s="50">
        <v>4159014.2</v>
      </c>
      <c r="D31" s="50">
        <v>4603315.5</v>
      </c>
      <c r="E31" s="23">
        <v>4551627.3</v>
      </c>
      <c r="F31" s="14">
        <f t="shared" si="1"/>
        <v>109.4400519238429</v>
      </c>
      <c r="G31" s="14">
        <f t="shared" si="0"/>
        <v>98.877152782597662</v>
      </c>
      <c r="H31" s="56" t="s">
        <v>71</v>
      </c>
      <c r="I31" s="51"/>
      <c r="J31" s="51"/>
      <c r="K31" s="51"/>
      <c r="L31" s="52"/>
      <c r="M31" s="52"/>
      <c r="N31" s="54"/>
    </row>
    <row r="32" spans="1:14" s="24" customFormat="1" ht="108" customHeight="1" x14ac:dyDescent="0.25">
      <c r="A32" s="48" t="s">
        <v>61</v>
      </c>
      <c r="B32" s="53" t="s">
        <v>32</v>
      </c>
      <c r="C32" s="50">
        <v>300691.90000000002</v>
      </c>
      <c r="D32" s="50">
        <v>21340398.300000001</v>
      </c>
      <c r="E32" s="23">
        <v>20714149</v>
      </c>
      <c r="F32" s="14" t="str">
        <f t="shared" si="1"/>
        <v>св.100</v>
      </c>
      <c r="G32" s="14">
        <f t="shared" si="0"/>
        <v>97.065428249293731</v>
      </c>
      <c r="H32" s="56" t="s">
        <v>72</v>
      </c>
      <c r="I32" s="51"/>
      <c r="J32" s="51"/>
      <c r="K32" s="51"/>
      <c r="L32" s="52"/>
      <c r="M32" s="52"/>
      <c r="N32" s="52"/>
    </row>
    <row r="33" spans="1:14" ht="46.8" customHeight="1" x14ac:dyDescent="0.25">
      <c r="A33" s="25"/>
      <c r="B33" s="40" t="s">
        <v>47</v>
      </c>
      <c r="C33" s="7">
        <v>6800</v>
      </c>
      <c r="D33" s="7">
        <v>2293748.6</v>
      </c>
      <c r="E33" s="36">
        <v>2787023.3</v>
      </c>
      <c r="F33" s="9" t="str">
        <f t="shared" si="1"/>
        <v>св.100</v>
      </c>
      <c r="G33" s="9">
        <f t="shared" si="0"/>
        <v>121.50517715847324</v>
      </c>
      <c r="H33" s="4" t="s">
        <v>73</v>
      </c>
      <c r="I33" s="32"/>
      <c r="J33" s="32"/>
      <c r="K33" s="32"/>
      <c r="L33" s="33"/>
      <c r="M33" s="33"/>
      <c r="N33" s="33"/>
    </row>
    <row r="34" spans="1:14" ht="17.399999999999999" customHeight="1" x14ac:dyDescent="0.25">
      <c r="A34" s="58" t="s">
        <v>33</v>
      </c>
      <c r="B34" s="59"/>
      <c r="C34" s="7">
        <f>C27+C7</f>
        <v>187594967.79999998</v>
      </c>
      <c r="D34" s="41">
        <f>D27+D7</f>
        <v>250524927.80000001</v>
      </c>
      <c r="E34" s="7">
        <f>E27+E7</f>
        <v>259758878.70000002</v>
      </c>
      <c r="F34" s="9">
        <f t="shared" si="1"/>
        <v>138.46793533232506</v>
      </c>
      <c r="G34" s="9">
        <f t="shared" si="0"/>
        <v>103.68584115803905</v>
      </c>
      <c r="H34" s="4"/>
      <c r="I34" s="32"/>
      <c r="J34" s="32"/>
      <c r="K34" s="32"/>
      <c r="L34" s="33"/>
      <c r="M34" s="33"/>
      <c r="N34" s="33"/>
    </row>
  </sheetData>
  <mergeCells count="9">
    <mergeCell ref="A34:B34"/>
    <mergeCell ref="A3:H3"/>
    <mergeCell ref="A5:A6"/>
    <mergeCell ref="B5:B6"/>
    <mergeCell ref="C5:C6"/>
    <mergeCell ref="D5:D6"/>
    <mergeCell ref="E5:E6"/>
    <mergeCell ref="F5:G5"/>
    <mergeCell ref="H5:H6"/>
  </mergeCells>
  <pageMargins left="0.39370078740157483" right="0.39370078740157483" top="0.98425196850393704" bottom="0.39370078740157483" header="0.39370078740157483" footer="0.31496062992125984"/>
  <pageSetup paperSize="9" scale="70" firstPageNumber="132" orientation="landscape" useFirstPageNumber="1" r:id="rId1"/>
  <headerFooter>
    <oddFooter>&amp;R&amp;P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1.1.</vt:lpstr>
      <vt:lpstr>'приложение 1.1.'!Заголовки_для_печати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Мирончик Мария Викторовна</dc:creator>
  <cp:lastModifiedBy>Мануйлова  Любовь  Алексеевна</cp:lastModifiedBy>
  <cp:lastPrinted>2020-06-25T08:38:02Z</cp:lastPrinted>
  <dcterms:created xsi:type="dcterms:W3CDTF">2015-05-28T06:37:41Z</dcterms:created>
  <dcterms:modified xsi:type="dcterms:W3CDTF">2020-06-25T08:38:05Z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-666115201</vt:i4>
  </property>
  <property fmtid="{D5CDD505-2E9C-101B-9397-08002B2CF9AE}" pid="3" name="_NewReviewCycle">
    <vt:lpwstr/>
  </property>
  <property fmtid="{D5CDD505-2E9C-101B-9397-08002B2CF9AE}" pid="4" name="_EmailSubject">
    <vt:lpwstr>Годовой</vt:lpwstr>
  </property>
  <property fmtid="{D5CDD505-2E9C-101B-9397-08002B2CF9AE}" pid="5" name="_AuthorEmail">
    <vt:lpwstr>PolyanskayaAN@admhmao.ru</vt:lpwstr>
  </property>
  <property fmtid="{D5CDD505-2E9C-101B-9397-08002B2CF9AE}" pid="6" name="_AuthorEmailDisplayName">
    <vt:lpwstr>Полянская Алла Николаевна</vt:lpwstr>
  </property>
  <property fmtid="{D5CDD505-2E9C-101B-9397-08002B2CF9AE}" pid="7" name="_PreviousAdHocReviewCycleID">
    <vt:i4>1756496455</vt:i4>
  </property>
  <property fmtid="{D5CDD505-2E9C-101B-9397-08002B2CF9AE}" pid="8" name="_ReviewingToolsShownOnce">
    <vt:lpwstr/>
  </property>
</Properties>
</file>